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wgfs01.stwg.de\user\schnee\Eigene Dateien\MAKO-EDM\Standardlastprofile SWG\"/>
    </mc:Choice>
  </mc:AlternateContent>
  <bookViews>
    <workbookView xWindow="1110" yWindow="0" windowWidth="18090" windowHeight="762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F53" i="18"/>
  <c r="M63" i="18"/>
  <c r="I53" i="18"/>
  <c r="N53" i="18"/>
  <c r="E53" i="18"/>
  <c r="J53" i="18"/>
  <c r="F63" i="18"/>
  <c r="K63" i="18"/>
  <c r="D22" i="18"/>
  <c r="F21" i="18" s="1"/>
  <c r="G53" i="18"/>
  <c r="D56" i="18" s="1"/>
  <c r="J55" i="18" s="1"/>
  <c r="M53" i="18"/>
  <c r="I63" i="18"/>
  <c r="N63" i="18"/>
  <c r="N21" i="18"/>
  <c r="M21" i="18"/>
  <c r="I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L21" i="18" l="1"/>
  <c r="J21" i="18"/>
  <c r="H21" i="18"/>
  <c r="E21" i="18" s="1"/>
  <c r="E31" i="18"/>
  <c r="D66" i="18"/>
  <c r="K65" i="18" s="1"/>
  <c r="L65" i="18"/>
  <c r="M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25" i="7" l="1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P14" i="7"/>
  <c r="H14" i="7"/>
  <c r="J13" i="7"/>
  <c r="L12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L15" i="7"/>
  <c r="N14" i="7"/>
  <c r="J14" i="7"/>
  <c r="L13" i="7"/>
  <c r="H13" i="7"/>
  <c r="N12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H15" i="7"/>
  <c r="P13" i="7"/>
  <c r="J12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J15" i="7"/>
  <c r="L14" i="7"/>
  <c r="N13" i="7"/>
  <c r="P12" i="7"/>
  <c r="H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<sst xmlns="http://schemas.openxmlformats.org/spreadsheetml/2006/main" count="1374" uniqueCount="679">
  <si>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</si>
  <si>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</si>
  <si>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</si>
  <si>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</si>
  <si>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</si>
  <si>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</si>
  <si>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</si>
  <si>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</si>
  <si>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</si>
  <si>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</si>
  <si>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</si>
  <si>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</si>
  <si>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</si>
  <si>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</si>
  <si>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</si>
  <si>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</si>
  <si>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</si>
  <si>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</si>
  <si>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</si>
  <si>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</si>
  <si>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</si>
  <si>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</si>
  <si>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</si>
  <si>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</si>
  <si>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</si>
  <si>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</si>
  <si>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</si>
  <si>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</si>
  <si>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</si>
  <si>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</si>
  <si>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</si>
  <si>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</si>
  <si>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</si>
  <si>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</si>
  <si>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</si>
  <si>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</si>
  <si>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</si>
  <si>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</si>
  <si>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</si>
  <si>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</si>
  <si>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</si>
  <si>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</si>
  <si>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</si>
  <si>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</si>
  <si>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</si>
  <si>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</si>
  <si>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</si>
  <si>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</si>
  <si>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</si>
  <si>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</si>
  <si>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</si>
  <si>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</si>
  <si>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</si>
  <si>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</si>
  <si>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</si>
  <si>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</si>
  <si>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</si>
  <si>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</si>
  <si>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</si>
  <si>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</si>
  <si>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</si>
  <si>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</si>
  <si>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</si>
  <si>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</si>
  <si>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</si>
  <si>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</si>
  <si>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</si>
  <si>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</si>
  <si>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</si>
  <si>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</si>
  <si>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</si>
  <si>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</si>
  <si>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</si>
  <si>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</si>
  <si>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</si>
  <si>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</si>
  <si>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</si>
  <si>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</si>
  <si>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</si>
  <si>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</si>
  <si>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</si>
  <si>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</si>
  <si>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</si>
  <si>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</si>
  <si>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</si>
  <si>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</si>
  <si>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</si>
  <si>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</si>
  <si>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</si>
  <si>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</si>
  <si>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</si>
  <si>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</si>
  <si>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</si>
  <si>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</si>
  <si>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</si>
  <si>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</si>
  <si>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</si>
  <si>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</si>
  <si>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</si>
  <si>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</si>
  <si>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</si>
  <si>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</si>
  <si>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</si>
  <si>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</si>
  <si>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</si>
  <si>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</si>
  <si>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</si>
  <si>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</si>
  <si>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</si>
  <si>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</si>
  <si>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</si>
  <si>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</si>
  <si>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</si>
  <si>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</si>
  <si>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</si>
  <si>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</si>
  <si>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</si>
  <si>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</si>
  <si>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</si>
  <si>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</si>
  <si>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</si>
  <si>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</si>
  <si>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</si>
  <si>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</si>
  <si>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</si>
  <si>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</si>
  <si>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</si>
  <si>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</si>
  <si>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</si>
  <si>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</si>
  <si>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</si>
  <si>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</si>
  <si>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</si>
  <si>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</si>
  <si>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</si>
  <si>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</si>
  <si>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</si>
  <si>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</si>
  <si>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</si>
  <si>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</si>
  <si>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</si>
  <si>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</si>
  <si>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</si>
  <si>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</si>
  <si>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</si>
  <si>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</si>
  <si>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</si>
  <si>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</si>
  <si>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</si>
  <si>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</si>
  <si>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</si>
  <si>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</si>
  <si>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</si>
  <si>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</si>
  <si>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</si>
  <si>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</si>
  <si>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</si>
  <si>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</si>
  <si>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</si>
  <si>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</si>
  <si>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</si>
  <si>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</si>
  <si>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</si>
  <si>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</si>
  <si>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</si>
  <si>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</si>
  <si>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</si>
  <si>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</si>
  <si>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</si>
  <si>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</si>
  <si>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</si>
  <si>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</si>
  <si>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</si>
  <si>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</si>
  <si>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</si>
  <si>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</si>
  <si>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</si>
  <si>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</si>
  <si>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</si>
  <si>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</si>
  <si>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</si>
  <si>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</si>
  <si>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</si>
  <si>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</si>
  <si>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</si>
  <si>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</si>
  <si>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</si>
  <si>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</si>
  <si>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</si>
  <si>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</si>
  <si>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</si>
  <si>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</si>
  <si>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</si>
  <si>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</si>
  <si>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</si>
  <si>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</si>
  <si>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</si>
  <si>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</si>
  <si>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</si>
  <si>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</si>
  <si>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</si>
  <si>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</si>
  <si>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</si>
  <si>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</si>
  <si>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</si>
  <si>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</si>
  <si>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</si>
  <si>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</si>
  <si>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</si>
  <si>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</si>
  <si>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</si>
  <si>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</si>
  <si>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</si>
  <si>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</si>
  <si>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</si>
  <si>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</si>
  <si>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</si>
  <si>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</si>
  <si>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</si>
  <si>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</si>
  <si>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</si>
  <si>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</si>
  <si>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</si>
  <si>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</si>
  <si>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</si>
  <si>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</si>
  <si>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</si>
  <si>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</si>
  <si>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</si>
  <si>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</si>
  <si>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</si>
  <si>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</si>
  <si>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</si>
  <si>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</si>
  <si>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</si>
  <si>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</si>
  <si>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</si>
  <si>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</si>
  <si>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</si>
  <si>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</si>
  <si>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</si>
  <si>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</si>
  <si>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</si>
  <si>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</si>
  <si>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</si>
  <si>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</si>
  <si>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</si>
  <si>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</si>
  <si>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</si>
  <si>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</si>
  <si>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</si>
  <si>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</si>
  <si>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</si>
  <si>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</si>
  <si>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</si>
  <si>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</si>
  <si>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</si>
  <si>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</si>
  <si>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</si>
  <si>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</si>
  <si>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</si>
  <si>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</si>
  <si>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</si>
  <si>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</si>
  <si>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</si>
  <si>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</si>
  <si>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</si>
  <si>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</si>
  <si>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</si>
  <si>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</si>
  <si>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</si>
  <si>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</si>
  <si>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</si>
  <si>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</si>
  <si>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</si>
  <si>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</si>
  <si>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</si>
  <si>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</si>
  <si>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</si>
  <si>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</si>
  <si>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</si>
  <si>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</si>
  <si>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</si>
  <si>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</si>
  <si>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</si>
  <si>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</si>
  <si>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</si>
  <si>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</si>
  <si>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</si>
  <si>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</si>
  <si>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</si>
  <si>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</si>
  <si>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</si>
  <si>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</si>
  <si>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</si>
  <si>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</si>
  <si>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</si>
  <si>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</si>
  <si>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</si>
  <si>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</si>
  <si>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</si>
  <si>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</si>
  <si>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</si>
  <si>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</si>
  <si>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</si>
  <si>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</si>
  <si>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</si>
  <si>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</si>
  <si>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</si>
  <si>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</si>
  <si>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</si>
  <si>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</si>
  <si>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</si>
  <si>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</si>
  <si>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</si>
  <si>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</si>
  <si>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</si>
  <si>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</si>
  <si>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</si>
  <si>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</si>
  <si>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</si>
  <si>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</si>
  <si>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</si>
  <si>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</si>
  <si>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</si>
  <si>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</si>
  <si>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</si>
  <si>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</si>
  <si>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</si>
  <si>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</si>
  <si>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</si>
  <si>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</si>
  <si>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</si>
  <si>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</si>
  <si>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</si>
  <si>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</si>
  <si>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</si>
  <si>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</si>
  <si>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</si>
  <si>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</si>
  <si>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</si>
  <si>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</si>
  <si>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</si>
  <si>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</si>
  <si>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</si>
  <si>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</si>
  <si>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</si>
  <si>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</si>
  <si>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</si>
  <si>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</si>
  <si>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</si>
  <si>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</si>
  <si>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</si>
  <si>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</si>
  <si>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</si>
  <si>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</si>
  <si>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</si>
  <si>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</si>
  <si>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</si>
  <si>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</si>
  <si>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</si>
  <si>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</si>
  <si>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</si>
  <si>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</si>
  <si>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</si>
  <si>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</si>
  <si>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</si>
  <si>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</si>
  <si>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</si>
  <si>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</si>
  <si>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</si>
  <si>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</si>
  <si>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</si>
  <si>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</si>
  <si>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</si>
  <si>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</si>
  <si>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</si>
  <si>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</si>
  <si>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</si>
  <si>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</si>
  <si>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</si>
  <si>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</si>
  <si>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</si>
  <si>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</si>
  <si>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</si>
  <si>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</si>
  <si>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</si>
  <si>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</si>
  <si>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</si>
  <si>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</si>
  <si>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</si>
  <si>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</si>
  <si>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</si>
  <si>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</si>
  <si>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</si>
  <si>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</si>
  <si>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</si>
  <si>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</si>
  <si>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</si>
  <si>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</si>
  <si>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</si>
  <si>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</si>
  <si>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</si>
  <si>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</si>
  <si>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</si>
  <si>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</si>
  <si>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</si>
  <si>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</si>
  <si>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</si>
  <si>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</si>
  <si>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</si>
  <si>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</si>
  <si>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</si>
  <si>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</si>
  <si>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</si>
  <si>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</si>
  <si>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</si>
  <si>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</si>
  <si>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</si>
  <si>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</si>
  <si>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</si>
  <si>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</si>
  <si>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</si>
  <si>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</si>
  <si>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</si>
  <si>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</si>
  <si>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</si>
  <si>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</si>
  <si>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</si>
  <si>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</si>
  <si>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</si>
  <si>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</si>
  <si>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</si>
  <si>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</si>
  <si>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</si>
  <si>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</si>
  <si>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</si>
  <si>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</si>
  <si>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</si>
  <si>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</si>
  <si>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</si>
  <si>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</si>
  <si>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</si>
  <si>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</si>
  <si>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</si>
  <si>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</si>
  <si>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</si>
  <si>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</si>
  <si>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</si>
  <si>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</si>
  <si>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</si>
  <si>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</si>
  <si>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</si>
  <si>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</si>
  <si>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</si>
  <si>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</si>
  <si>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</si>
  <si>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</si>
  <si>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</si>
  <si>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</si>
  <si>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</si>
  <si>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</si>
  <si>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</si>
  <si>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</si>
  <si>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</si>
  <si>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</si>
  <si>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</si>
  <si>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</si>
  <si>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</si>
  <si>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</si>
  <si>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</si>
  <si>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</si>
  <si>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</si>
  <si>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</si>
  <si>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</si>
  <si>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</si>
  <si>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</si>
  <si>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</si>
  <si>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</si>
  <si>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</si>
  <si>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</si>
  <si>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</si>
  <si>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</si>
  <si>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</si>
  <si>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</si>
  <si>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</si>
  <si>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</si>
  <si>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</si>
  <si>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</si>
  <si>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</si>
  <si>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</si>
  <si>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</si>
  <si>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</si>
  <si>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</si>
  <si>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</si>
  <si>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</si>
  <si>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</si>
  <si>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</si>
  <si>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</si>
  <si>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</si>
  <si>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</si>
  <si>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</si>
  <si>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</si>
  <si>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</si>
  <si>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</si>
  <si>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</si>
  <si>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</si>
  <si>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</si>
  <si>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</si>
  <si>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</si>
  <si>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</si>
  <si>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</si>
  <si>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</si>
  <si>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</si>
  <si>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</si>
  <si>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</si>
  <si>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</si>
  <si>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</si>
  <si>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</si>
  <si>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</si>
  <si>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</si>
  <si>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</si>
  <si>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</si>
  <si>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</si>
  <si>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</si>
  <si>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</si>
  <si>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</si>
  <si>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</si>
  <si>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</si>
  <si>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</si>
  <si>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</si>
  <si>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</si>
  <si>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</si>
  <si>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</si>
  <si>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</si>
  <si>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</si>
  <si>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</si>
  <si>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</si>
  <si>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</si>
  <si>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</si>
  <si>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</si>
  <si>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</si>
  <si>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</si>
  <si>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</si>
  <si>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</si>
  <si>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</si>
  <si>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</si>
  <si>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</si>
  <si>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</si>
  <si>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</si>
  <si>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</si>
  <si>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</si>
  <si>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</si>
  <si>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</si>
  <si>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</si>
  <si>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</si>
  <si>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</si>
  <si>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</si>
  <si>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</si>
  <si>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</si>
  <si>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</si>
  <si>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</si>
  <si>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</si>
  <si>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</si>
  <si>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</si>
  <si>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</si>
  <si>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</si>
  <si>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</si>
  <si>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</si>
  <si>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</si>
  <si>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</si>
  <si>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</si>
  <si>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</si>
  <si>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</si>
  <si>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</si>
  <si>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</si>
  <si>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</si>
  <si>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</si>
  <si>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</si>
  <si>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</si>
  <si>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</si>
  <si>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</si>
  <si>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</si>
  <si>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</si>
  <si>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</si>
  <si>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</si>
  <si>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</si>
  <si>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</si>
  <si>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</si>
  <si>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</si>
  <si>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</si>
  <si>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</si>
  <si>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</si>
  <si>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</si>
  <si>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</si>
  <si>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</si>
  <si>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</si>
  <si>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</si>
  <si>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</si>
  <si>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</si>
  <si>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</si>
  <si>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</si>
  <si>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</si>
  <si>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</si>
  <si>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</si>
  <si>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</si>
  <si>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</si>
  <si>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</si>
  <si>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</si>
  <si>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</si>
  <si>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</si>
  <si>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</si>
  <si>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</si>
  <si>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</si>
  <si>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</si>
  <si>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</si>
  <si>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</si>
  <si>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</si>
  <si>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</si>
  <si>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</si>
  <si>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</si>
  <si>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</si>
  <si>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</si>
  <si>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</si>
  <si>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</si>
  <si>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</si>
  <si>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</si>
  <si>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</si>
  <si>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</si>
  <si>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</si>
  <si>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</si>
  <si>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</si>
  <si>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</si>
  <si>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</si>
  <si>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</si>
  <si>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</si>
  <si>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</si>
  <si>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</si>
  <si>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</si>
  <si>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</si>
  <si>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</si>
  <si>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</si>
  <si>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</si>
  <si>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</si>
  <si>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</si>
  <si>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</si>
  <si>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</si>
  <si>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</si>
  <si>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</si>
  <si>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</si>
  <si>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</si>
  <si>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</si>
  <si>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</si>
  <si>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</si>
  <si>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</si>
  <si>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</si>
  <si>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Güstrow GmbH</t>
  </si>
  <si>
    <t>9870032700006</t>
  </si>
  <si>
    <t>Zum Hohen Rad 48</t>
  </si>
  <si>
    <t>D-18273</t>
  </si>
  <si>
    <t>Güstrow</t>
  </si>
  <si>
    <t>Andreas Schnee</t>
  </si>
  <si>
    <t>schnee@stwg.de</t>
  </si>
  <si>
    <t>03843-288-172</t>
  </si>
  <si>
    <t>GASPOOLNH7003271</t>
  </si>
  <si>
    <t>DWD Teterow</t>
  </si>
  <si>
    <t>Teterow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</si>
  <si>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</si>
  <si>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</si>
  <si>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</si>
  <si>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</si>
  <si>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</si>
  <si>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</si>
  <si>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</si>
  <si>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</si>
  <si>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</si>
  <si>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</si>
  <si>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</si>
  <si>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DE_HEF03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</si>
</sst>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42311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39083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659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Güstrow</v>
      </c>
      <c r="E28" s="38"/>
      <c r="F28" s="11"/>
      <c r="G28" s="2"/>
    </row>
    <row r="29" spans="1:15">
      <c r="B29" s="15"/>
      <c r="C29" s="22" t="s">
        <v>396</v>
      </c>
      <c r="D29" s="45" t="s">
        <v>660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7" sqref="D3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Güstrow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Güstrow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9870032700006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39083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573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367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665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63" priority="21">
      <formula>IF($D$11="Gaspool",1,0)</formula>
    </cfRule>
  </conditionalFormatting>
  <conditionalFormatting sqref="D16">
    <cfRule type="expression" dxfId="62" priority="18">
      <formula>IF($D$11="NCG",1,0)</formula>
    </cfRule>
  </conditionalFormatting>
  <conditionalFormatting sqref="D48:D62">
    <cfRule type="expression" dxfId="61" priority="17">
      <formula>IF(CELL("Zeile",D48)&lt;$D$46+CELL("Zeile",$D$48),1,0)</formula>
    </cfRule>
  </conditionalFormatting>
  <conditionalFormatting sqref="D49:D62">
    <cfRule type="expression" dxfId="60" priority="16">
      <formula>IF(CELL(D49)&lt;$D$36+27,1,0)</formula>
    </cfRule>
  </conditionalFormatting>
  <conditionalFormatting sqref="D23">
    <cfRule type="expression" dxfId="59" priority="15">
      <formula>IF($D$22=$H$22,1,0)</formula>
    </cfRule>
  </conditionalFormatting>
  <conditionalFormatting sqref="D31">
    <cfRule type="expression" dxfId="58" priority="4">
      <formula>IF($D$18="synthetisch",1,0)</formula>
    </cfRule>
  </conditionalFormatting>
  <conditionalFormatting sqref="D28">
    <cfRule type="expression" dxfId="57" priority="2">
      <formula>IF(AND($D$27=$I$27,$D$26=$H$26),1,0)</formula>
    </cfRule>
  </conditionalFormatting>
  <conditionalFormatting sqref="D26:D28">
    <cfRule type="expression" dxfId="56" priority="5">
      <formula>IF($D$18="analytisch",1,0)</formula>
    </cfRule>
  </conditionalFormatting>
  <conditionalFormatting sqref="D27">
    <cfRule type="expression" dxfId="55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I36" sqref="I3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Güstrow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Güstrow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9870032700006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39083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DWD Teterow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5009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Teterow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5009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3" priority="28">
      <formula>IF(E$20&lt;=$F$18,1,0)</formula>
    </cfRule>
  </conditionalFormatting>
  <conditionalFormatting sqref="E32:N36">
    <cfRule type="expression" dxfId="52" priority="27">
      <formula>IF(E$30&lt;=$F$28,1,0)</formula>
    </cfRule>
  </conditionalFormatting>
  <conditionalFormatting sqref="E26:F26">
    <cfRule type="expression" dxfId="51" priority="26">
      <formula>IF(E$20&lt;=$F$18,1,0)</formula>
    </cfRule>
  </conditionalFormatting>
  <conditionalFormatting sqref="E26:N26">
    <cfRule type="expression" dxfId="50" priority="25">
      <formula>IF(E$20&lt;=$F$18,1,0)</formula>
    </cfRule>
  </conditionalFormatting>
  <conditionalFormatting sqref="E56:N59">
    <cfRule type="expression" dxfId="49" priority="22">
      <formula>IF(E$54&lt;=$F$52,1,0)</formula>
    </cfRule>
  </conditionalFormatting>
  <conditionalFormatting sqref="E60:N60">
    <cfRule type="expression" dxfId="48" priority="21">
      <formula>IF(E$54&lt;=$F$52,1,0)</formula>
    </cfRule>
  </conditionalFormatting>
  <conditionalFormatting sqref="E66:N68">
    <cfRule type="expression" dxfId="47" priority="15">
      <formula>IF(E$64&lt;=$F$62,1,0)</formula>
    </cfRule>
  </conditionalFormatting>
  <conditionalFormatting sqref="E65:N68 E70:N70">
    <cfRule type="expression" dxfId="46" priority="13">
      <formula>IF(E$64&gt;$F$62,1,0)</formula>
    </cfRule>
  </conditionalFormatting>
  <conditionalFormatting sqref="E56:N60">
    <cfRule type="expression" dxfId="45" priority="12">
      <formula>IF(E$54&gt;$F$52,1,0)</formula>
    </cfRule>
  </conditionalFormatting>
  <conditionalFormatting sqref="E21:N26">
    <cfRule type="expression" dxfId="44" priority="11">
      <formula>IF(E$20&gt;$F$18,1,0)</formula>
    </cfRule>
  </conditionalFormatting>
  <conditionalFormatting sqref="E32:N36">
    <cfRule type="expression" dxfId="43" priority="10">
      <formula>IF(E$30&gt;$F$28,1,0)</formula>
    </cfRule>
  </conditionalFormatting>
  <conditionalFormatting sqref="H11 H8:H9">
    <cfRule type="expression" dxfId="42" priority="9">
      <formula>IF($F$9=1,1,0)</formula>
    </cfRule>
  </conditionalFormatting>
  <conditionalFormatting sqref="E55:N55">
    <cfRule type="expression" dxfId="41" priority="8">
      <formula>IF(E$54&gt;$F$52,1,0)</formula>
    </cfRule>
  </conditionalFormatting>
  <conditionalFormatting sqref="E31:N31">
    <cfRule type="expression" dxfId="40" priority="7">
      <formula>IF(E$30&gt;$F$28,1,0)</formula>
    </cfRule>
  </conditionalFormatting>
  <conditionalFormatting sqref="E70:N70">
    <cfRule type="expression" dxfId="39" priority="6">
      <formula>IF(E$64&lt;=$F$62,1,0)</formula>
    </cfRule>
  </conditionalFormatting>
  <conditionalFormatting sqref="H10">
    <cfRule type="expression" dxfId="38" priority="5">
      <formula>IF($F$9=1,1,0)</formula>
    </cfRule>
  </conditionalFormatting>
  <conditionalFormatting sqref="E69:N69">
    <cfRule type="expression" dxfId="37" priority="2">
      <formula>IF(E$64&lt;=$F$62,1,0)</formula>
    </cfRule>
  </conditionalFormatting>
  <conditionalFormatting sqref="E69:N69">
    <cfRule type="expression" dxfId="3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Güstrow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Güstrow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9870032700006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39083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I3" sqref="I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Güstrow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Güstrow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9870032700006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39083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678</v>
      </c>
      <c r="F11" s="295" t="str">
        <f>VLOOKUP($E11,'BDEW-Standard'!$B$3:$M$158,F$9,0)</f>
        <v>D13</v>
      </c>
      <c r="H11" s="166">
        <f>ROUND(VLOOKUP($E11,'BDEW-Standard'!$B$3:$M$158,H$9,0),7)</f>
        <v>3.0469694999999999</v>
      </c>
      <c r="I11" s="166">
        <f>ROUND(VLOOKUP($E11,'BDEW-Standard'!$B$3:$M$158,I$9,0),7)</f>
        <v>-37.183314099999997</v>
      </c>
      <c r="J11" s="166">
        <f>ROUND(VLOOKUP($E11,'BDEW-Standard'!$B$3:$M$158,J$9,0),7)</f>
        <v>5.6727847000000002</v>
      </c>
      <c r="K11" s="166">
        <f>ROUND(VLOOKUP($E11,'BDEW-Standard'!$B$3:$M$158,K$9,0),7)</f>
        <v>9.6193100000000004E-2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1.0075192723557669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Güstrow</v>
      </c>
      <c r="D12" s="62" t="s">
        <v>247</v>
      </c>
      <c r="E12" s="164" t="s">
        <v>57</v>
      </c>
      <c r="F12" s="296" t="str">
        <f>VLOOKUP($E12,'BDEW-Standard'!$B$3:$M$158,F$9,0)</f>
        <v>V14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6.1418926000000003</v>
      </c>
      <c r="K12" s="273">
        <f>ROUND(VLOOKUP($E12,'BDEW-Standard'!$B$3:$M$158,K$9,0),7)</f>
        <v>9.2168600000000003E-2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0.96762600224521156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Güstrow</v>
      </c>
      <c r="D13" s="62" t="s">
        <v>247</v>
      </c>
      <c r="E13" s="164" t="s">
        <v>67</v>
      </c>
      <c r="F13" s="296" t="str">
        <f>VLOOKUP($E13,'BDEW-Standard'!$B$3:$M$158,F$9,0)</f>
        <v>V24</v>
      </c>
      <c r="H13" s="273">
        <f>ROUND(VLOOKUP($E13,'BDEW-Standard'!$B$3:$M$158,H$9,0),7)</f>
        <v>2.4859160999999999</v>
      </c>
      <c r="I13" s="273">
        <f>ROUND(VLOOKUP($E13,'BDEW-Standard'!$B$3:$M$158,I$9,0),7)</f>
        <v>-35.043597800000001</v>
      </c>
      <c r="J13" s="273">
        <f>ROUND(VLOOKUP($E13,'BDEW-Standard'!$B$3:$M$158,J$9,0),7)</f>
        <v>6.2818214000000001</v>
      </c>
      <c r="K13" s="273">
        <f>ROUND(VLOOKUP($E13,'BDEW-Standard'!$B$3:$M$158,K$9,0),7)</f>
        <v>0.1282547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1.0258303127680664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Güstrow</v>
      </c>
      <c r="D14" s="62" t="s">
        <v>247</v>
      </c>
      <c r="E14" s="164" t="s">
        <v>667</v>
      </c>
      <c r="F14" s="296" t="str">
        <f>VLOOKUP($E14,'BDEW-Standard'!$B$3:$M$158,F$9,0)</f>
        <v>BA4</v>
      </c>
      <c r="H14" s="273">
        <f>ROUND(VLOOKUP($E14,'BDEW-Standard'!$B$3:$M$158,H$9,0),7)</f>
        <v>0.93158890000000005</v>
      </c>
      <c r="I14" s="273">
        <f>ROUND(VLOOKUP($E14,'BDEW-Standard'!$B$3:$M$158,I$9,0),7)</f>
        <v>-33.35</v>
      </c>
      <c r="J14" s="273">
        <f>ROUND(VLOOKUP($E14,'BDEW-Standard'!$B$3:$M$158,J$9,0),7)</f>
        <v>5.7212303000000002</v>
      </c>
      <c r="K14" s="273">
        <f>ROUND(VLOOKUP($E14,'BDEW-Standard'!$B$3:$M$158,K$9,0),7)</f>
        <v>0.66564939999999995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2" customFormat="1">
      <c r="B15" s="143">
        <v>4</v>
      </c>
      <c r="C15" s="144" t="str">
        <f t="shared" si="0"/>
        <v>Güstrow</v>
      </c>
      <c r="D15" s="62" t="s">
        <v>247</v>
      </c>
      <c r="E15" s="164" t="s">
        <v>668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Güstrow</v>
      </c>
      <c r="D16" s="62" t="s">
        <v>247</v>
      </c>
      <c r="E16" s="164" t="s">
        <v>669</v>
      </c>
      <c r="F16" s="296" t="str">
        <f>VLOOKUP($E16,'BDEW-Standard'!$B$3:$M$158,F$9,0)</f>
        <v>BH4</v>
      </c>
      <c r="H16" s="273">
        <f>ROUND(VLOOKUP($E16,'BDEW-Standard'!$B$3:$M$158,H$9,0),7)</f>
        <v>2.4595180999999999</v>
      </c>
      <c r="I16" s="273">
        <f>ROUND(VLOOKUP($E16,'BDEW-Standard'!$B$3:$M$158,I$9,0),7)</f>
        <v>-35.253212400000002</v>
      </c>
      <c r="J16" s="273">
        <f>ROUND(VLOOKUP($E16,'BDEW-Standard'!$B$3:$M$158,J$9,0),7)</f>
        <v>6.0587001000000003</v>
      </c>
      <c r="K16" s="273">
        <f>ROUND(VLOOKUP($E16,'BDEW-Standard'!$B$3:$M$158,K$9,0),7)</f>
        <v>0.16473699999999999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1.043802057143173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2" customFormat="1">
      <c r="B17" s="143">
        <v>6</v>
      </c>
      <c r="C17" s="144" t="str">
        <f t="shared" si="0"/>
        <v>Güstrow</v>
      </c>
      <c r="D17" s="62" t="s">
        <v>247</v>
      </c>
      <c r="E17" s="164" t="s">
        <v>670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Güstrow</v>
      </c>
      <c r="D18" s="62" t="s">
        <v>247</v>
      </c>
      <c r="E18" s="164" t="s">
        <v>671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2" customFormat="1">
      <c r="B19" s="143">
        <v>8</v>
      </c>
      <c r="C19" s="144" t="str">
        <f t="shared" si="0"/>
        <v>Güstrow</v>
      </c>
      <c r="D19" s="62" t="s">
        <v>247</v>
      </c>
      <c r="E19" s="164" t="s">
        <v>672</v>
      </c>
      <c r="F19" s="296" t="str">
        <f>VLOOKUP($E19,'BDEW-Standard'!$B$3:$M$158,F$9,0)</f>
        <v>HA4</v>
      </c>
      <c r="H19" s="273">
        <f>ROUND(VLOOKUP($E19,'BDEW-Standard'!$B$3:$M$158,H$9,0),7)</f>
        <v>4.0196902000000003</v>
      </c>
      <c r="I19" s="273">
        <f>ROUND(VLOOKUP($E19,'BDEW-Standard'!$B$3:$M$158,I$9,0),7)</f>
        <v>-37.828203700000003</v>
      </c>
      <c r="J19" s="273">
        <f>ROUND(VLOOKUP($E19,'BDEW-Standard'!$B$3:$M$158,J$9,0),7)</f>
        <v>8.1593368999999996</v>
      </c>
      <c r="K19" s="273">
        <f>ROUND(VLOOKUP($E19,'BDEW-Standard'!$B$3:$M$158,K$9,0),7)</f>
        <v>4.72845E-2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0.86486713303260787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2" customFormat="1">
      <c r="B20" s="143">
        <v>9</v>
      </c>
      <c r="C20" s="144" t="str">
        <f t="shared" si="0"/>
        <v>Güstrow</v>
      </c>
      <c r="D20" s="62" t="s">
        <v>247</v>
      </c>
      <c r="E20" s="164" t="s">
        <v>673</v>
      </c>
      <c r="F20" s="296" t="str">
        <f>VLOOKUP($E20,'BDEW-Standard'!$B$3:$M$158,F$9,0)</f>
        <v>KO4</v>
      </c>
      <c r="H20" s="273">
        <f>ROUND(VLOOKUP($E20,'BDEW-Standard'!$B$3:$M$158,H$9,0),7)</f>
        <v>3.4428942999999999</v>
      </c>
      <c r="I20" s="273">
        <f>ROUND(VLOOKUP($E20,'BDEW-Standard'!$B$3:$M$158,I$9,0),7)</f>
        <v>-36.659050399999998</v>
      </c>
      <c r="J20" s="273">
        <f>ROUND(VLOOKUP($E20,'BDEW-Standard'!$B$3:$M$158,J$9,0),7)</f>
        <v>7.6083226000000002</v>
      </c>
      <c r="K20" s="273">
        <f>ROUND(VLOOKUP($E20,'BDEW-Standard'!$B$3:$M$158,K$9,0),7)</f>
        <v>7.4685000000000001E-2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0.97768382110526542</v>
      </c>
      <c r="R20" s="274">
        <f>ROUND(VLOOKUP(MID($E20,4,3),'Wochentag F(WT)'!$B$7:$J$22,R$9,0),4)</f>
        <v>1.0354000000000001</v>
      </c>
      <c r="S20" s="274">
        <f>ROUND(VLOOKUP(MID($E20,4,3),'Wochentag F(WT)'!$B$7:$J$22,S$9,0),4)</f>
        <v>1.0523</v>
      </c>
      <c r="T20" s="274">
        <f>ROUND(VLOOKUP(MID($E20,4,3),'Wochentag F(WT)'!$B$7:$J$22,T$9,0),4)</f>
        <v>1.0448999999999999</v>
      </c>
      <c r="U20" s="274">
        <f>ROUND(VLOOKUP(MID($E20,4,3),'Wochentag F(WT)'!$B$7:$J$22,U$9,0),4)</f>
        <v>1.0494000000000001</v>
      </c>
      <c r="V20" s="274">
        <f>ROUND(VLOOKUP(MID($E20,4,3),'Wochentag F(WT)'!$B$7:$J$22,V$9,0),4)</f>
        <v>0.98850000000000005</v>
      </c>
      <c r="W20" s="274">
        <f>ROUND(VLOOKUP(MID($E20,4,3),'Wochentag F(WT)'!$B$7:$J$22,W$9,0),4)</f>
        <v>0.88600000000000001</v>
      </c>
      <c r="X20" s="275">
        <f t="shared" si="2"/>
        <v>0.94349999999999934</v>
      </c>
      <c r="Y20" s="292"/>
      <c r="Z20" s="210"/>
    </row>
    <row r="21" spans="2:26" s="142" customFormat="1">
      <c r="B21" s="143">
        <v>10</v>
      </c>
      <c r="C21" s="144" t="str">
        <f t="shared" si="0"/>
        <v>Güstrow</v>
      </c>
      <c r="D21" s="62" t="s">
        <v>247</v>
      </c>
      <c r="E21" s="164" t="s">
        <v>674</v>
      </c>
      <c r="F21" s="296" t="str">
        <f>VLOOKUP($E21,'BDEW-Standard'!$B$3:$M$158,F$9,0)</f>
        <v>MF4</v>
      </c>
      <c r="H21" s="273">
        <f>ROUND(VLOOKUP($E21,'BDEW-Standard'!$B$3:$M$158,H$9,0),7)</f>
        <v>2.5187775000000001</v>
      </c>
      <c r="I21" s="273">
        <f>ROUND(VLOOKUP($E21,'BDEW-Standard'!$B$3:$M$158,I$9,0),7)</f>
        <v>-35.033375399999997</v>
      </c>
      <c r="J21" s="273">
        <f>ROUND(VLOOKUP($E21,'BDEW-Standard'!$B$3:$M$158,J$9,0),7)</f>
        <v>6.2240634000000004</v>
      </c>
      <c r="K21" s="273">
        <f>ROUND(VLOOKUP($E21,'BDEW-Standard'!$B$3:$M$158,K$9,0),7)</f>
        <v>0.10107820000000001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1.0146273685996503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Güstrow</v>
      </c>
      <c r="D22" s="62" t="s">
        <v>247</v>
      </c>
      <c r="E22" s="164" t="s">
        <v>675</v>
      </c>
      <c r="F22" s="296" t="str">
        <f>VLOOKUP($E22,'BDEW-Standard'!$B$3:$M$158,F$9,0)</f>
        <v>MK4</v>
      </c>
      <c r="H22" s="273">
        <f>ROUND(VLOOKUP($E22,'BDEW-Standard'!$B$3:$M$158,H$9,0),7)</f>
        <v>3.1177248</v>
      </c>
      <c r="I22" s="273">
        <f>ROUND(VLOOKUP($E22,'BDEW-Standard'!$B$3:$M$158,I$9,0),7)</f>
        <v>-35.871506199999999</v>
      </c>
      <c r="J22" s="273">
        <f>ROUND(VLOOKUP($E22,'BDEW-Standard'!$B$3:$M$158,J$9,0),7)</f>
        <v>7.5186828999999999</v>
      </c>
      <c r="K22" s="273">
        <f>ROUND(VLOOKUP($E22,'BDEW-Standard'!$B$3:$M$158,K$9,0),7)</f>
        <v>3.4330100000000002E-2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0.9622064996731321</v>
      </c>
      <c r="R22" s="274">
        <f>ROUND(VLOOKUP(MID($E22,4,3),'Wochentag F(WT)'!$B$7:$J$22,R$9,0),4)</f>
        <v>1.0699000000000001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0.99329999999999996</v>
      </c>
      <c r="U22" s="274">
        <f>ROUND(VLOOKUP(MID($E22,4,3),'Wochentag F(WT)'!$B$7:$J$22,U$9,0),4)</f>
        <v>0.99480000000000002</v>
      </c>
      <c r="V22" s="274">
        <f>ROUND(VLOOKUP(MID($E22,4,3),'Wochentag F(WT)'!$B$7:$J$22,V$9,0),4)</f>
        <v>1.0659000000000001</v>
      </c>
      <c r="W22" s="274">
        <f>ROUND(VLOOKUP(MID($E22,4,3),'Wochentag F(WT)'!$B$7:$J$22,W$9,0),4)</f>
        <v>0.93620000000000003</v>
      </c>
      <c r="X22" s="275">
        <f t="shared" si="2"/>
        <v>0.90339999999999954</v>
      </c>
      <c r="Y22" s="292"/>
      <c r="Z22" s="210"/>
    </row>
    <row r="23" spans="2:26" s="142" customFormat="1">
      <c r="B23" s="143">
        <v>12</v>
      </c>
      <c r="C23" s="144" t="str">
        <f t="shared" si="0"/>
        <v>Güstrow</v>
      </c>
      <c r="D23" s="62" t="s">
        <v>247</v>
      </c>
      <c r="E23" s="164" t="s">
        <v>676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Güstrow</v>
      </c>
      <c r="D24" s="62" t="s">
        <v>247</v>
      </c>
      <c r="E24" s="164" t="s">
        <v>677</v>
      </c>
      <c r="F24" s="296" t="str">
        <f>VLOOKUP($E24,'BDEW-Standard'!$B$3:$M$158,F$9,0)</f>
        <v>WA4</v>
      </c>
      <c r="H24" s="273">
        <f>ROUND(VLOOKUP($E24,'BDEW-Standard'!$B$3:$M$158,H$9,0),7)</f>
        <v>1.0535874999999999</v>
      </c>
      <c r="I24" s="273">
        <f>ROUND(VLOOKUP($E24,'BDEW-Standard'!$B$3:$M$158,I$9,0),7)</f>
        <v>-35.299999999999997</v>
      </c>
      <c r="J24" s="273">
        <f>ROUND(VLOOKUP($E24,'BDEW-Standard'!$B$3:$M$158,J$9,0),7)</f>
        <v>4.8662747</v>
      </c>
      <c r="K24" s="273">
        <f>ROUND(VLOOKUP($E24,'BDEW-Standard'!$B$3:$M$158,K$9,0),7)</f>
        <v>0.68110420000000005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2" customFormat="1">
      <c r="B25" s="143">
        <v>14</v>
      </c>
      <c r="C25" s="144" t="str">
        <f t="shared" si="0"/>
        <v>Güstrow</v>
      </c>
      <c r="D25" s="62" t="s">
        <v>247</v>
      </c>
      <c r="E25" s="164" t="s">
        <v>4</v>
      </c>
      <c r="F25" s="296" t="str">
        <f>VLOOKUP($E25,'BDEW-Standard'!$B$3:$M$158,F$9,0)</f>
        <v>HK3</v>
      </c>
      <c r="H25" s="273">
        <f>ROUND(VLOOKUP($E25,'BDEW-Standard'!$B$3:$M$158,H$9,0),7)</f>
        <v>0.40409319999999999</v>
      </c>
      <c r="I25" s="273">
        <f>ROUND(VLOOKUP($E25,'BDEW-Standard'!$B$3:$M$158,I$9,0),7)</f>
        <v>-24.439296800000001</v>
      </c>
      <c r="J25" s="273">
        <f>ROUND(VLOOKUP($E25,'BDEW-Standard'!$B$3:$M$158,J$9,0),7)</f>
        <v>6.5718174999999999</v>
      </c>
      <c r="K25" s="273">
        <f>ROUND(VLOOKUP($E25,'BDEW-Standard'!$B$3:$M$158,K$9,0),7)</f>
        <v>0.71077100000000004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1.0561214000512988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Güstrow</v>
      </c>
      <c r="D26" s="62"/>
      <c r="E26" s="165"/>
      <c r="F26" s="296"/>
      <c r="H26" s="276"/>
      <c r="I26" s="276"/>
      <c r="J26" s="276"/>
      <c r="K26" s="276"/>
      <c r="L26" s="337"/>
      <c r="M26" s="276"/>
      <c r="N26" s="276"/>
      <c r="O26" s="276"/>
      <c r="P26" s="276"/>
      <c r="Q26" s="339"/>
      <c r="R26" s="277"/>
      <c r="S26" s="277"/>
      <c r="T26" s="277"/>
      <c r="U26" s="277"/>
      <c r="V26" s="277"/>
      <c r="W26" s="277"/>
      <c r="X26" s="278"/>
      <c r="Y26" s="292"/>
      <c r="Z26" s="210"/>
    </row>
    <row r="27" spans="2:26" s="142" customFormat="1">
      <c r="B27" s="143">
        <v>16</v>
      </c>
      <c r="C27" s="144" t="str">
        <f t="shared" si="0"/>
        <v>Güstrow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Güstrow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Güstrow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Güstrow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Güstrow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Güstrow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Güstrow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Güstrow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Güstrow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Güstrow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Güstrow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Güstrow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Güstrow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Güstrow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Güstrow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25 H11:K25 M11:P25 R11:Y25 R27:Y41 M27:P41 H27:K41 F27:F41">
    <cfRule type="expression" dxfId="17" priority="17">
      <formula>ISERROR(F11)</formula>
    </cfRule>
  </conditionalFormatting>
  <conditionalFormatting sqref="Y12:Y25 E12:F25 E27:F41 Y27:Y41">
    <cfRule type="duplicateValues" dxfId="16" priority="39"/>
  </conditionalFormatting>
  <conditionalFormatting sqref="L11:L25 L27:L41">
    <cfRule type="expression" dxfId="15" priority="8">
      <formula>ISERROR(L11)</formula>
    </cfRule>
  </conditionalFormatting>
  <conditionalFormatting sqref="Q11:Q25 Q27:Q41">
    <cfRule type="expression" dxfId="14" priority="7">
      <formula>ISERROR(Q11)</formula>
    </cfRule>
  </conditionalFormatting>
  <conditionalFormatting sqref="R26:Y26 M26:P26 H26:K26 F26">
    <cfRule type="expression" dxfId="13" priority="4">
      <formula>ISERROR(F26)</formula>
    </cfRule>
  </conditionalFormatting>
  <conditionalFormatting sqref="E26:F26 Y26">
    <cfRule type="duplicateValues" dxfId="12" priority="6"/>
  </conditionalFormatting>
  <conditionalFormatting sqref="L26">
    <cfRule type="expression" dxfId="11" priority="2">
      <formula>ISERROR(L26)</formula>
    </cfRule>
  </conditionalFormatting>
  <conditionalFormatting sqref="Q26">
    <cfRule type="expression" dxfId="10" priority="1">
      <formula>ISERROR(Q26)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D11:D25 D27:D41</xm:sqref>
        </x14:conditionalFormatting>
        <x14:conditionalFormatting xmlns:xm="http://schemas.microsoft.com/office/excel/2006/main">
          <x14:cfRule type="expression" priority="9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Y11:Y25 Y27:Y41</xm:sqref>
        </x14:conditionalFormatting>
        <x14:conditionalFormatting xmlns:xm="http://schemas.microsoft.com/office/excel/2006/main">
          <x14:cfRule type="expression" priority="5" id="{0B55AEC9-DD56-4685-A3A0-6BCDFB84E112}">
            <xm:f>D26&lt;&gt;IF(ISERROR(VLOOKUP($E26,'BDEW-Standard'!$B$3:$M$158,1,0)),"Ind.-Koef.","BDEW")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3" id="{A0737B0C-BD7B-4175-8EEA-88C0291F0481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7" sqref="C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Güstrow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Güstrow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9870032700006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39083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1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1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Schnee, Andreas</cp:lastModifiedBy>
  <cp:lastPrinted>2015-03-20T22:59:10Z</cp:lastPrinted>
  <dcterms:created xsi:type="dcterms:W3CDTF">2015-01-15T05:25:41Z</dcterms:created>
  <dcterms:modified xsi:type="dcterms:W3CDTF">2016-04-25T11:06:34Z</dcterms:modified>
</cp:coreProperties>
</file>